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<sst xmlns="http://schemas.openxmlformats.org/spreadsheetml/2006/main" count="3057" uniqueCount="531">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</sst>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omments" Target="../comments1.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0" zoomScale="40" zoomScaleNormal="100" zoomScaleSheetLayoutView="4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t="s">
        <v>526</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505</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t="s">
        <v>505</v>
      </c>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44" t="s">
        <v>506</v>
      </c>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t="s">
        <v>507</v>
      </c>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t="s">
        <v>508</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t="s">
        <v>509</v>
      </c>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t="s">
        <v>510</v>
      </c>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t="s">
        <v>511</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t="s">
        <v>512</v>
      </c>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t="s">
        <v>513</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514</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73" t="s">
        <v>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321</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484</v>
      </c>
      <c r="N33" s="838"/>
      <c r="O33" s="838"/>
      <c r="P33" s="838"/>
      <c r="Q33" s="839"/>
      <c r="R33" s="837" t="s">
        <v>484</v>
      </c>
      <c r="S33" s="838"/>
      <c r="T33" s="838"/>
      <c r="U33" s="838"/>
      <c r="V33" s="839"/>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485</v>
      </c>
      <c r="N34" s="816"/>
      <c r="O34" s="816"/>
      <c r="P34" s="816"/>
      <c r="Q34" s="817"/>
      <c r="R34" s="815" t="s">
        <v>485</v>
      </c>
      <c r="S34" s="816"/>
      <c r="T34" s="816"/>
      <c r="U34" s="816"/>
      <c r="V34" s="81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486</v>
      </c>
      <c r="N35" s="816"/>
      <c r="O35" s="816"/>
      <c r="P35" s="816"/>
      <c r="Q35" s="817"/>
      <c r="R35" s="815" t="s">
        <v>486</v>
      </c>
      <c r="S35" s="816"/>
      <c r="T35" s="816"/>
      <c r="U35" s="816"/>
      <c r="V35" s="81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487</v>
      </c>
      <c r="N36" s="816"/>
      <c r="O36" s="816"/>
      <c r="P36" s="816"/>
      <c r="Q36" s="817"/>
      <c r="R36" s="815" t="s">
        <v>489</v>
      </c>
      <c r="S36" s="816"/>
      <c r="T36" s="816"/>
      <c r="U36" s="816"/>
      <c r="V36" s="81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488</v>
      </c>
      <c r="N37" s="816"/>
      <c r="O37" s="816"/>
      <c r="P37" s="816"/>
      <c r="Q37" s="817"/>
      <c r="R37" s="815" t="s">
        <v>488</v>
      </c>
      <c r="S37" s="816"/>
      <c r="T37" s="816"/>
      <c r="U37" s="816"/>
      <c r="V37" s="81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488</v>
      </c>
      <c r="N38" s="816"/>
      <c r="O38" s="816"/>
      <c r="P38" s="816"/>
      <c r="Q38" s="817"/>
      <c r="R38" s="815" t="s">
        <v>488</v>
      </c>
      <c r="S38" s="816"/>
      <c r="T38" s="816"/>
      <c r="U38" s="816"/>
      <c r="V38" s="81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922" t="s">
        <v>474</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372</v>
      </c>
      <c r="Q27" s="1088"/>
      <c r="R27" s="1088"/>
      <c r="S27" s="1088"/>
      <c r="T27" s="1088"/>
      <c r="U27" s="1089"/>
      <c r="V27" s="727" t="str">
        <f>IF(P28="","",IF(P29="","",IF(P29&gt;P28,"○","☓")))</f>
        <v/>
      </c>
      <c r="W27" s="1090" t="s">
        <v>373</v>
      </c>
      <c r="X27" s="1088"/>
      <c r="Y27" s="1088"/>
      <c r="Z27" s="1088"/>
      <c r="AA27" s="1088"/>
      <c r="AB27" s="1089"/>
      <c r="AC27" s="727" t="str">
        <f>IF(W28="","",IF(W29="","",IF(W29&gt;W28,"○","☓")))</f>
        <v/>
      </c>
      <c r="AD27" s="1090" t="s">
        <v>365</v>
      </c>
      <c r="AE27" s="1088"/>
      <c r="AF27" s="1088"/>
      <c r="AG27" s="1088"/>
      <c r="AH27" s="1088"/>
      <c r="AI27" s="1089"/>
      <c r="AJ27" s="727" t="str">
        <f>IF(AD28="","",IF(AD29="","",IF(AD29&gt;AD28,"○","☓")))</f>
        <v>○</v>
      </c>
    </row>
    <row r="28" spans="1:47">
      <c r="A28" s="688" t="s">
        <v>10</v>
      </c>
      <c r="B28" s="1091" t="s">
        <v>369</v>
      </c>
      <c r="C28" s="1091"/>
      <c r="D28" s="1092">
        <f>IF(V4=0,"",V4)</f>
        <v>4</v>
      </c>
      <c r="E28" s="1092"/>
      <c r="F28" s="693" t="s">
        <v>371</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380</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416</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389</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366</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377</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379</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378</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370</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205" t="s">
        <v>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475</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482</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481</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480</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476</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383</v>
      </c>
      <c r="AC53" s="952"/>
      <c r="AD53" s="952"/>
      <c r="AE53" s="952"/>
      <c r="AF53" s="952"/>
      <c r="AG53" s="952"/>
      <c r="AH53" s="952"/>
      <c r="AI53" s="952"/>
      <c r="AJ53" s="952"/>
      <c r="AK53" s="952"/>
      <c r="AL53" s="47"/>
      <c r="AU53" s="52"/>
    </row>
    <row r="54" spans="1:47" ht="17.25" customHeight="1" thickBot="1">
      <c r="A54" s="952" t="s">
        <v>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382</v>
      </c>
      <c r="AC54" s="952"/>
      <c r="AD54" s="952"/>
      <c r="AE54" s="952"/>
      <c r="AF54" s="952"/>
      <c r="AG54" s="952"/>
      <c r="AH54" s="952"/>
      <c r="AI54" s="952"/>
      <c r="AJ54" s="952"/>
      <c r="AK54" s="95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470</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420</v>
      </c>
      <c r="AC59" s="952"/>
      <c r="AD59" s="952"/>
      <c r="AE59" s="952"/>
      <c r="AF59" s="952"/>
      <c r="AG59" s="952"/>
      <c r="AH59" s="952"/>
      <c r="AI59" s="952"/>
      <c r="AJ59" s="952"/>
      <c r="AK59" s="952"/>
      <c r="AL59" s="47"/>
      <c r="AU59" s="52"/>
    </row>
    <row r="60" spans="1:47" ht="17.25" customHeight="1">
      <c r="A60" s="952" t="s">
        <v>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384</v>
      </c>
      <c r="AC60" s="952"/>
      <c r="AD60" s="952"/>
      <c r="AE60" s="952"/>
      <c r="AF60" s="952"/>
      <c r="AG60" s="952"/>
      <c r="AH60" s="952"/>
      <c r="AI60" s="952"/>
      <c r="AJ60" s="952"/>
      <c r="AK60" s="952"/>
      <c r="AL60" s="47"/>
      <c r="AU60" s="52"/>
    </row>
    <row r="61" spans="1:47" ht="27.75" customHeight="1">
      <c r="A61" s="1208" t="s">
        <v>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421</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461</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440</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338</v>
      </c>
      <c r="Y64" s="1111"/>
      <c r="Z64" s="1112"/>
      <c r="AA64" s="1112"/>
      <c r="AB64" s="1112"/>
      <c r="AC64" s="1113"/>
      <c r="AD64" s="240" t="s">
        <v>338</v>
      </c>
      <c r="AE64" s="1111"/>
      <c r="AF64" s="1112"/>
      <c r="AG64" s="1112"/>
      <c r="AH64" s="1112"/>
      <c r="AI64" s="1113"/>
      <c r="AJ64" s="241" t="s">
        <v>37</v>
      </c>
      <c r="AM64" s="58" t="s">
        <v>439</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338</v>
      </c>
      <c r="Y65" s="1126"/>
      <c r="Z65" s="1127"/>
      <c r="AA65" s="1127"/>
      <c r="AB65" s="1127"/>
      <c r="AC65" s="1128"/>
      <c r="AD65" s="240" t="s">
        <v>338</v>
      </c>
      <c r="AE65" s="1126"/>
      <c r="AF65" s="1127"/>
      <c r="AG65" s="1127"/>
      <c r="AH65" s="1127"/>
      <c r="AI65" s="1128"/>
      <c r="AJ65" s="241" t="s">
        <v>37</v>
      </c>
      <c r="AM65" s="58" t="s">
        <v>453</v>
      </c>
      <c r="AU65" s="52"/>
    </row>
    <row r="66" spans="1:52" ht="22.5" customHeight="1" thickBot="1">
      <c r="A66" s="1097"/>
      <c r="B66" s="242" t="s">
        <v>414</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479</v>
      </c>
      <c r="B88" s="1152" t="s">
        <v>478</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383</v>
      </c>
      <c r="AC90" s="952"/>
      <c r="AD90" s="952"/>
      <c r="AE90" s="952"/>
      <c r="AF90" s="952"/>
      <c r="AG90" s="952"/>
      <c r="AH90" s="952"/>
      <c r="AI90" s="952"/>
      <c r="AJ90" s="952"/>
      <c r="AK90" s="952"/>
      <c r="AL90" s="47"/>
      <c r="AU90" s="52"/>
    </row>
    <row r="91" spans="1:52" ht="17.25" customHeight="1">
      <c r="A91" s="952" t="s">
        <v>524</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396</v>
      </c>
      <c r="AC91" s="952"/>
      <c r="AD91" s="952"/>
      <c r="AE91" s="952"/>
      <c r="AF91" s="952"/>
      <c r="AG91" s="952"/>
      <c r="AH91" s="952"/>
      <c r="AI91" s="952"/>
      <c r="AJ91" s="952"/>
      <c r="AK91" s="952"/>
      <c r="AL91" s="47"/>
      <c r="AU91" s="52"/>
    </row>
    <row r="92" spans="1:52" ht="17.25" customHeight="1" thickBot="1">
      <c r="A92" s="926" t="s">
        <v>483</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431</v>
      </c>
      <c r="C93" s="930"/>
      <c r="D93" s="930"/>
      <c r="E93" s="930"/>
      <c r="F93" s="930"/>
      <c r="G93" s="930"/>
      <c r="H93" s="930"/>
      <c r="I93" s="930"/>
      <c r="J93" s="930"/>
      <c r="K93" s="930"/>
      <c r="L93" s="930"/>
      <c r="M93" s="930"/>
      <c r="N93" s="931"/>
      <c r="O93" s="932">
        <f>SUM('別紙様式2-4 個表_ベースアップ'!AI12:AI111)</f>
        <v>3774607</v>
      </c>
      <c r="P93" s="933"/>
      <c r="Q93" s="933"/>
      <c r="R93" s="933"/>
      <c r="S93" s="933"/>
      <c r="T93" s="933"/>
      <c r="U93" s="934"/>
      <c r="V93" s="575" t="s">
        <v>2</v>
      </c>
      <c r="W93" s="576"/>
      <c r="X93" s="577"/>
      <c r="Y93" s="577"/>
      <c r="Z93" s="578"/>
      <c r="AA93" s="579"/>
      <c r="AB93" s="953" t="s">
        <v>204</v>
      </c>
      <c r="AC93" s="954" t="str">
        <f>IF(X94=0,"",IF(X94&gt;=200/3,"○","×"))</f>
        <v>○</v>
      </c>
      <c r="AD93" s="957" t="s">
        <v>411</v>
      </c>
      <c r="AE93" s="733"/>
      <c r="AF93" s="733"/>
      <c r="AG93" s="733"/>
      <c r="AH93" s="733"/>
      <c r="AI93" s="733"/>
      <c r="AJ93" s="733"/>
      <c r="AK93" s="733"/>
      <c r="AL93" s="47"/>
      <c r="AU93" s="52"/>
    </row>
    <row r="94" spans="1:52" ht="17.25" customHeight="1" thickBot="1">
      <c r="A94" s="735"/>
      <c r="B94" s="735"/>
      <c r="C94" s="733"/>
      <c r="D94" s="946" t="s">
        <v>432</v>
      </c>
      <c r="E94" s="947"/>
      <c r="F94" s="947"/>
      <c r="G94" s="947"/>
      <c r="H94" s="947"/>
      <c r="I94" s="947"/>
      <c r="J94" s="947"/>
      <c r="K94" s="947"/>
      <c r="L94" s="947"/>
      <c r="M94" s="947"/>
      <c r="N94" s="947"/>
      <c r="O94" s="935">
        <f>SUM('別紙様式2-4 個表_ベースアップ'!AJ12:AJ111)</f>
        <v>2747615</v>
      </c>
      <c r="P94" s="936"/>
      <c r="Q94" s="936"/>
      <c r="R94" s="936"/>
      <c r="S94" s="936"/>
      <c r="T94" s="936"/>
      <c r="U94" s="937"/>
      <c r="V94" s="580" t="s">
        <v>2</v>
      </c>
      <c r="W94" s="581" t="s">
        <v>44</v>
      </c>
      <c r="X94" s="938">
        <f>IFERROR(O94/O93*100,0)</f>
        <v>72.792081400792185</v>
      </c>
      <c r="Y94" s="939"/>
      <c r="Z94" s="574" t="s">
        <v>45</v>
      </c>
      <c r="AA94" s="582" t="s">
        <v>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323</v>
      </c>
      <c r="P95" s="940"/>
      <c r="Q95" s="941"/>
      <c r="R95" s="942">
        <f>O94/AH99</f>
        <v>457935.83333333331</v>
      </c>
      <c r="S95" s="943"/>
      <c r="T95" s="943"/>
      <c r="U95" s="944"/>
      <c r="V95" s="583" t="s">
        <v>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433</v>
      </c>
      <c r="C96" s="930"/>
      <c r="D96" s="930"/>
      <c r="E96" s="930"/>
      <c r="F96" s="930"/>
      <c r="G96" s="930"/>
      <c r="H96" s="930"/>
      <c r="I96" s="930"/>
      <c r="J96" s="930"/>
      <c r="K96" s="930"/>
      <c r="L96" s="930"/>
      <c r="M96" s="930"/>
      <c r="N96" s="931"/>
      <c r="O96" s="932">
        <f>SUM('別紙様式2-4 個表_ベースアップ'!AK12:AK111)</f>
        <v>823393</v>
      </c>
      <c r="P96" s="933"/>
      <c r="Q96" s="933"/>
      <c r="R96" s="933"/>
      <c r="S96" s="933"/>
      <c r="T96" s="933"/>
      <c r="U96" s="934"/>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6" t="s">
        <v>434</v>
      </c>
      <c r="E97" s="947"/>
      <c r="F97" s="947"/>
      <c r="G97" s="947"/>
      <c r="H97" s="947"/>
      <c r="I97" s="947"/>
      <c r="J97" s="947"/>
      <c r="K97" s="947"/>
      <c r="L97" s="947"/>
      <c r="M97" s="947"/>
      <c r="N97" s="947"/>
      <c r="O97" s="935">
        <f>SUM('別紙様式2-4 個表_ベースアップ'!AL12:AL111)</f>
        <v>563340</v>
      </c>
      <c r="P97" s="936"/>
      <c r="Q97" s="936"/>
      <c r="R97" s="936"/>
      <c r="S97" s="936"/>
      <c r="T97" s="936"/>
      <c r="U97" s="937"/>
      <c r="V97" s="738" t="s">
        <v>2</v>
      </c>
      <c r="W97" s="581" t="s">
        <v>44</v>
      </c>
      <c r="X97" s="938">
        <f>IFERROR(O97/O96*100,0)</f>
        <v>68.416904200059989</v>
      </c>
      <c r="Y97" s="939"/>
      <c r="Z97" s="574" t="s">
        <v>45</v>
      </c>
      <c r="AA97" s="582" t="s">
        <v>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323</v>
      </c>
      <c r="P98" s="940"/>
      <c r="Q98" s="941"/>
      <c r="R98" s="942">
        <f>O97/AH99</f>
        <v>93890</v>
      </c>
      <c r="S98" s="943"/>
      <c r="T98" s="943"/>
      <c r="U98" s="944"/>
      <c r="V98" s="739" t="s">
        <v>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25">
        <v>4</v>
      </c>
      <c r="R99" s="925"/>
      <c r="S99" s="214" t="s">
        <v>12</v>
      </c>
      <c r="T99" s="925">
        <v>10</v>
      </c>
      <c r="U99" s="925"/>
      <c r="V99" s="214" t="s">
        <v>13</v>
      </c>
      <c r="W99" s="950" t="s">
        <v>14</v>
      </c>
      <c r="X99" s="950"/>
      <c r="Y99" s="214" t="s">
        <v>33</v>
      </c>
      <c r="Z99" s="214"/>
      <c r="AA99" s="925">
        <v>5</v>
      </c>
      <c r="AB99" s="925"/>
      <c r="AC99" s="214" t="s">
        <v>12</v>
      </c>
      <c r="AD99" s="925">
        <v>3</v>
      </c>
      <c r="AE99" s="925"/>
      <c r="AF99" s="214" t="s">
        <v>13</v>
      </c>
      <c r="AG99" s="214" t="s">
        <v>162</v>
      </c>
      <c r="AH99" s="214">
        <f>IF(Q99&gt;=1,(AA99*12+AD99)-(Q99*12+T99)+1,"")</f>
        <v>6</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455</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455</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325</v>
      </c>
      <c r="F130" s="1007"/>
      <c r="G130" s="1007"/>
      <c r="H130" s="1008"/>
      <c r="I130" s="588"/>
      <c r="J130" s="1009" t="s">
        <v>47</v>
      </c>
      <c r="K130" s="1009"/>
      <c r="L130" s="1009"/>
      <c r="M130" s="588"/>
      <c r="N130" s="1010" t="s">
        <v>326</v>
      </c>
      <c r="O130" s="1010"/>
      <c r="P130" s="1010"/>
      <c r="Q130" s="1010"/>
      <c r="R130" s="1010"/>
      <c r="S130" s="1010"/>
      <c r="T130" s="588"/>
      <c r="U130" s="1010" t="s">
        <v>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328</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516</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455</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469</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455</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455</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455</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455</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455</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517</v>
      </c>
      <c r="H229" s="1084"/>
      <c r="I229" s="463" t="s">
        <v>4</v>
      </c>
      <c r="J229" s="1083" t="s">
        <v>517</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518</v>
      </c>
      <c r="T230" s="1080"/>
      <c r="U230" s="1080"/>
      <c r="V230" s="1080"/>
      <c r="W230" s="1080"/>
      <c r="X230" s="1081" t="s">
        <v>96</v>
      </c>
      <c r="Y230" s="1081"/>
      <c r="Z230" s="1080" t="s">
        <v>519</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471</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412</v>
      </c>
      <c r="R7" s="1238" t="s">
        <v>443</v>
      </c>
      <c r="S7" s="478" t="s">
        <v>460</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448</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447</v>
      </c>
      <c r="U9" s="1236" t="s">
        <v>111</v>
      </c>
      <c r="V9" s="1227" t="s">
        <v>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6" t="s">
        <v>182</v>
      </c>
      <c r="N7" s="1229"/>
      <c r="O7" s="1260" t="s">
        <v>126</v>
      </c>
      <c r="P7" s="1262" t="s">
        <v>68</v>
      </c>
      <c r="Q7" s="1264" t="s">
        <v>412</v>
      </c>
      <c r="R7" s="1227"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7"/>
      <c r="N9" s="1278"/>
      <c r="O9" s="1261"/>
      <c r="P9" s="1263"/>
      <c r="Q9" s="1265"/>
      <c r="R9" s="1273"/>
      <c r="S9" s="1233" t="s">
        <v>99</v>
      </c>
      <c r="T9" s="1279" t="s">
        <v>450</v>
      </c>
      <c r="U9" s="1268" t="s">
        <v>117</v>
      </c>
      <c r="V9" s="1274" t="s">
        <v>76</v>
      </c>
      <c r="W9" s="1227" t="s">
        <v>445</v>
      </c>
      <c r="X9" s="1228"/>
      <c r="Y9" s="1228"/>
      <c r="Z9" s="1228"/>
      <c r="AA9" s="1228"/>
      <c r="AB9" s="1228"/>
      <c r="AC9" s="1228"/>
      <c r="AD9" s="1228"/>
      <c r="AE9" s="1228"/>
      <c r="AF9" s="1228"/>
      <c r="AG9" s="1228"/>
      <c r="AH9" s="1228"/>
      <c r="AI9" s="1239" t="s">
        <v>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3"/>
      <c r="S10" s="1233"/>
      <c r="T10" s="1279"/>
      <c r="U10" s="1268"/>
      <c r="V10" s="1275"/>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6" t="s">
        <v>530</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66" t="s">
        <v>473</v>
      </c>
      <c r="B5" s="1267"/>
      <c r="C5" s="1267"/>
      <c r="D5" s="1267"/>
      <c r="E5" s="1267"/>
      <c r="F5" s="1267"/>
      <c r="G5" s="1267"/>
      <c r="H5" s="1267"/>
      <c r="I5" s="1267"/>
      <c r="J5" s="1267"/>
      <c r="K5" s="1267"/>
      <c r="L5" s="1267"/>
      <c r="M5" s="1267"/>
      <c r="N5" s="1267"/>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523</v>
      </c>
      <c r="R7" s="1308" t="s">
        <v>412</v>
      </c>
      <c r="S7" s="1310" t="s">
        <v>443</v>
      </c>
      <c r="T7" s="1280" t="s">
        <v>452</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427</v>
      </c>
      <c r="V8" s="1316" t="s">
        <v>444</v>
      </c>
      <c r="W8" s="1317"/>
      <c r="X8" s="1317"/>
      <c r="Y8" s="1317"/>
      <c r="Z8" s="1317"/>
      <c r="AA8" s="1317"/>
      <c r="AB8" s="1317"/>
      <c r="AC8" s="1317"/>
      <c r="AD8" s="1317"/>
      <c r="AE8" s="1317"/>
      <c r="AF8" s="1317"/>
      <c r="AG8" s="1318"/>
      <c r="AH8" s="1264" t="s">
        <v>442</v>
      </c>
      <c r="AI8" s="1312" t="s">
        <v>413</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33"/>
      <c r="U9" s="1315"/>
      <c r="V9" s="1319"/>
      <c r="W9" s="1319"/>
      <c r="X9" s="1319"/>
      <c r="Y9" s="1319"/>
      <c r="Z9" s="1319"/>
      <c r="AA9" s="1319"/>
      <c r="AB9" s="1319"/>
      <c r="AC9" s="1319"/>
      <c r="AD9" s="1319"/>
      <c r="AE9" s="1319"/>
      <c r="AF9" s="1319"/>
      <c r="AG9" s="1305"/>
      <c r="AH9" s="1265"/>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33"/>
      <c r="U10" s="1315"/>
      <c r="V10" s="1319"/>
      <c r="W10" s="1319"/>
      <c r="X10" s="1319"/>
      <c r="Y10" s="1319"/>
      <c r="Z10" s="1319"/>
      <c r="AA10" s="1319"/>
      <c r="AB10" s="1319"/>
      <c r="AC10" s="1319"/>
      <c r="AD10" s="1319"/>
      <c r="AE10" s="1319"/>
      <c r="AF10" s="1319"/>
      <c r="AG10" s="1305"/>
      <c r="AH10" s="1265"/>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359</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329</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330</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349</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4" t="s">
        <v>29</v>
      </c>
      <c r="B2" s="1324"/>
      <c r="C2" s="654" t="s">
        <v>365</v>
      </c>
      <c r="E2" s="1331" t="s">
        <v>82</v>
      </c>
      <c r="F2" s="1332"/>
      <c r="G2" s="1332"/>
    </row>
    <row r="3" spans="1:7" ht="18" customHeight="1">
      <c r="A3" s="593" t="s">
        <v>30</v>
      </c>
      <c r="B3" s="594"/>
      <c r="C3" s="655">
        <v>2.4E-2</v>
      </c>
      <c r="E3" s="1338" t="s">
        <v>331</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