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izumozaki.town.izumozaki.niigata.jp\ファイルサーバ\建設課\003_上下水道係\上下水道共通\経営状況調査（経営安定化計画・高資本費対策基礎数値）\経営比較分析表\R5\"/>
    </mc:Choice>
  </mc:AlternateContent>
  <xr:revisionPtr revIDLastSave="0" documentId="13_ncr:1_{E238A825-8131-48CA-BFC2-BA79AF56FAED}" xr6:coauthVersionLast="47" xr6:coauthVersionMax="47" xr10:uidLastSave="{00000000-0000-0000-0000-000000000000}"/>
  <workbookProtection workbookAlgorithmName="SHA-512" workbookHashValue="zzQAe7ZxjLh4EQqWTyHvl4CwKKFOLNy03P9yWlOd5kUbPzJZQ+vjzxWx/ZO6TQqiZ+lTj6FKQAAZt3EbqwGFOg==" workbookSaltValue="+b6yAC+jNZCtU9lGIHA07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I10" i="4"/>
  <c r="B10"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<sst xmlns="http://schemas.openxmlformats.org/spreadsheetml/2006/main" count="236" uniqueCount="121">
  <si>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</si>
  <si>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</si>
  <si>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</si>
  <si>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</si>
  <si>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</si>
  <si>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</si>
  <si>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</si>
  <si>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</si>
  <si>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</si>
  <si>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</si>
  <si>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</si>
  <si>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</si>
  <si>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</si>
  <si>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</si>
  <si>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</si>
  <si>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</si>
  <si>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</si>
  <si>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</si>
  <si>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</si>
  <si>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</si>
  <si>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</si>
  <si>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</si>
  <si>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</si>
  <si>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</si>
  <si>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</si>
  <si>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</si>
  <si>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</si>
  <si>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</si>
  <si>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</si>
  <si>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</si>
  <si>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</si>
  <si>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</si>
  <si>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</si>
  <si>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</si>
  <si>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</si>
  <si>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</si>
  <si>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</si>
  <si>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</si>
  <si>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</si>
  <si>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</si>
  <si>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</si>
  <si>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</si>
  <si>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</si>
  <si>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</si>
  <si>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</si>
  <si>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</si>
  <si>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</si>
  <si>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</si>
  <si>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</si>
  <si>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</si>
  <si>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</si>
  <si>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</si>
  <si>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</si>
  <si>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</si>
  <si>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</si>
  <si>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</si>
  <si>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</si>
  <si>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</si>
  <si>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</si>
  <si>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</si>
  <si>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</si>
  <si>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</si>
  <si>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</si>
  <si>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</si>
  <si>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</si>
  <si>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</si>
  <si>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</si>
  <si>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</si>
  <si>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</si>
  <si>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</si>
  <si>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</si>
  <si>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</si>
  <si>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</si>
  <si>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</si>
  <si>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</si>
  <si>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</si>
  <si>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</si>
  <si>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</si>
  <si>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</si>
  <si>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</si>
  <si>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</si>
  <si>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</si>
  <si>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</si>
  <si>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</si>
  <si>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</si>
  <si>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</si>
  <si>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</si>
  <si>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</si>
  <si>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</si>
  <si>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</si>
  <si>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</si>
  <si>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</si>
  <si>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</si>
  <si>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</si>
  <si>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</si>
  <si>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</si>
  <si>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</si>
  <si>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</si>
  <si>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</si>
  <si>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</si>
  <si>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</si>
  <si>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</si>
  <si>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</si>
  <si>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</si>
  <si>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</si>
  <si>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</si>
  <si>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</si>
  <si>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</si>
  <si>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</si>
  <si>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</si>
  <si>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</si>
  <si>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</si>
  <si>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</si>
  <si>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</si>
  <si>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</si>
  <si>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</si>
  <si>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</si>
  <si>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</si>
  <si>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収益的収支、経費回収率、汚水処理原価とも起債償還額の減少等により昨年度より改善を示していますが、償還金のほとんどは繰入金に頼っている状況です。
　料金は類似団体に比べ高額であり、水洗化率も高いため、大幅な収入増は見込めない状況です。今後もしばらくは基準外繰入が必要となります。
　建設に係る起債償還は、減少しながら令和13年度に終了するため、処理場の維持管理費を縮減させながら施設の延命化を行います。また、処理場更新費用が増大する前の段階で下水道への統合を視野に維持管理費の縮減に努め、人口減少による料金収入減へ対応します。
　上記方針を戦略的に実施するため今後10年間の経営戦略を平成29年1月に策定しました。令和6年度に地方公営企業法への移行を予定しており、移行後に改めて経営戦略の見直しを行います。</t>
    <phoneticPr fontId="4"/>
  </si>
  <si>
    <t>　①収益的収支は、農排事業を運営していくための維持管理費と起債償還が、料金収入と繰入金で賄えているかの比率です。収入不足を示していますが起債元金償還に係る繰入金を考慮すれば100％となります。収支バランスは保たれますが、起債償還の大部分を繰入金で賄っている状況です。
　④企業債残高対事業規模比率は、起債の残高から基準内繰入を除いた金額を単年度の営業収入で除した数値です。類似団体と比べ起債残高が少ない状況です。
　⑤経費回収率は、本来使用料で賄うべき経費をどの程度使用料で負担できているかの数値で、料金収入を維持管理費と公費負担以外の起債償還金で除しています。起債償還のピークを過ぎているため改善傾向です。
　⑥汚水処理原価は、維持管理と公費負担以外の起債償還を年間の処理水量で除した数値で、汚水処理１m3あたりいくらかかっているかの金額で改善傾向です。
  ⑦施設利用率は、処理場の日平均処理水量を施設最大処理能力で除した数値です。人口減少に伴う処理水量が減少しており、今後も人口減少が懸念材料となります。
　⑧水洗化率は、住民のご理解もあり類似団体と比べ高い数値です。
　</t>
    <phoneticPr fontId="4"/>
  </si>
  <si>
    <t xml:space="preserve"> マンホール、管渠とも耐用年数50年のところ古いもので経過年数31年間です。管渠清掃、点検により耐用年数の延伸を目指します。
　3箇所あった処理場のうち松本地区については、令和３年度末に出雲崎地区に統合しました。
　出雲崎地区については、平成25年度から平成27年度に処理場の設備更新対策事業に取り組み、機能回復を行いましたが、電気機械設備の多くが耐用年数を迎えており、対策が必要な状況です。
　赤坂山地区については今後10年を目途に機能回復事業の検討が必要です。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</si>
</sst>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B5-42AD-83B3-43D11531F0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FB5-42AD-83B3-43D11531F0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51.88</c:v>
                </c:pt>
                <c:pt idx="1">
                  <c:v>51.08</c:v>
                </c:pt>
                <c:pt idx="2">
                  <c:v>51.08</c:v>
                </c:pt>
                <c:pt idx="3">
                  <c:v>58.7</c:v>
                </c:pt>
                <c:pt idx="4">
                  <c:v>64.78</c:v>
                </c:pt>
              </c:numCache>
            </c:numRef>
          </c:val>
          <c:extLst>
            <c:ext xmlns:c16="http://schemas.microsoft.com/office/drawing/2014/chart" uri="{C3380CC4-5D6E-409C-BE32-E72D297353CC}">
              <c16:uniqueId val="{00000000-ACAA-4A9E-BC4D-E6B09EB91B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CAA-4A9E-BC4D-E6B09EB91B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94.39</c:v>
                </c:pt>
                <c:pt idx="1">
                  <c:v>95.29</c:v>
                </c:pt>
                <c:pt idx="2">
                  <c:v>95.3</c:v>
                </c:pt>
                <c:pt idx="3">
                  <c:v>95.49</c:v>
                </c:pt>
                <c:pt idx="4">
                  <c:v>95.74</c:v>
                </c:pt>
              </c:numCache>
            </c:numRef>
          </c:val>
          <c:extLst>
            <c:ext xmlns:c16="http://schemas.microsoft.com/office/drawing/2014/chart" uri="{C3380CC4-5D6E-409C-BE32-E72D297353CC}">
              <c16:uniqueId val="{00000000-2523-4FBB-85FF-A50E0CF91E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523-4FBB-85FF-A50E0CF91E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78.05</c:v>
                </c:pt>
                <c:pt idx="1">
                  <c:v>78.06</c:v>
                </c:pt>
                <c:pt idx="2">
                  <c:v>78.92</c:v>
                </c:pt>
                <c:pt idx="3">
                  <c:v>81.87</c:v>
                </c:pt>
                <c:pt idx="4">
                  <c:v>84.32</c:v>
                </c:pt>
              </c:numCache>
            </c:numRef>
          </c:val>
          <c:extLst>
            <c:ext xmlns:c16="http://schemas.microsoft.com/office/drawing/2014/chart" uri="{C3380CC4-5D6E-409C-BE32-E72D297353CC}">
              <c16:uniqueId val="{00000000-7437-4127-8923-A85BFD4262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37-4127-8923-A85BFD4262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F-4E3B-8E97-20CA0F34B7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F-4E3B-8E97-20CA0F34B7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A-4829-9B9A-E2F7F79186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A-4829-9B9A-E2F7F79186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13-4CF2-899B-04DB7F35B7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13-4CF2-899B-04DB7F35B7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3-416B-BA8B-430D2AB7FB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3-416B-BA8B-430D2AB7FB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375.9</c:v>
                </c:pt>
                <c:pt idx="1">
                  <c:v>275.95</c:v>
                </c:pt>
                <c:pt idx="2">
                  <c:v>239.5</c:v>
                </c:pt>
                <c:pt idx="3">
                  <c:v>219.77</c:v>
                </c:pt>
                <c:pt idx="4">
                  <c:v>773.86</c:v>
                </c:pt>
              </c:numCache>
            </c:numRef>
          </c:val>
          <c:extLst>
            <c:ext xmlns:c16="http://schemas.microsoft.com/office/drawing/2014/chart" uri="{C3380CC4-5D6E-409C-BE32-E72D297353CC}">
              <c16:uniqueId val="{00000000-9EFD-47BB-B62A-9E9E696117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EFD-47BB-B62A-9E9E696117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64.11</c:v>
                </c:pt>
                <c:pt idx="1">
                  <c:v>60.09</c:v>
                </c:pt>
                <c:pt idx="2">
                  <c:v>61.81</c:v>
                </c:pt>
                <c:pt idx="3">
                  <c:v>66.95</c:v>
                </c:pt>
                <c:pt idx="4">
                  <c:v>71.86</c:v>
                </c:pt>
              </c:numCache>
            </c:numRef>
          </c:val>
          <c:extLst>
            <c:ext xmlns:c16="http://schemas.microsoft.com/office/drawing/2014/chart" uri="{C3380CC4-5D6E-409C-BE32-E72D297353CC}">
              <c16:uniqueId val="{00000000-F206-43F6-9BD9-7E5B65CF80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206-43F6-9BD9-7E5B65CF80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327.49</c:v>
                </c:pt>
                <c:pt idx="1">
                  <c:v>350.47</c:v>
                </c:pt>
                <c:pt idx="2">
                  <c:v>336.29</c:v>
                </c:pt>
                <c:pt idx="3">
                  <c:v>315.33</c:v>
                </c:pt>
                <c:pt idx="4">
                  <c:v>297.7</c:v>
                </c:pt>
              </c:numCache>
            </c:numRef>
          </c:val>
          <c:extLst>
            <c:ext xmlns:c16="http://schemas.microsoft.com/office/drawing/2014/chart" uri="{C3380CC4-5D6E-409C-BE32-E72D297353CC}">
              <c16:uniqueId val="{00000000-7B48-46A4-B27C-C6292319EA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B48-46A4-B27C-C6292319EA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45" zoomScale="115" zoomScaleNormal="11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出雲崎町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4119</v>
      </c>
      <c r="AM8" s="55"/>
      <c r="AN8" s="55"/>
      <c r="AO8" s="55"/>
      <c r="AP8" s="55"/>
      <c r="AQ8" s="55"/>
      <c r="AR8" s="55"/>
      <c r="AS8" s="55"/>
      <c r="AT8" s="54">
        <f>データ!T6</f>
        <v>44.41</v>
      </c>
      <c r="AU8" s="54"/>
      <c r="AV8" s="54"/>
      <c r="AW8" s="54"/>
      <c r="AX8" s="54"/>
      <c r="AY8" s="54"/>
      <c r="AZ8" s="54"/>
      <c r="BA8" s="54"/>
      <c r="BB8" s="54">
        <f>データ!U6</f>
        <v>92.75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39.75</v>
      </c>
      <c r="Q10" s="54"/>
      <c r="R10" s="54"/>
      <c r="S10" s="54"/>
      <c r="T10" s="54"/>
      <c r="U10" s="54"/>
      <c r="V10" s="54"/>
      <c r="W10" s="54">
        <f>データ!Q6</f>
        <v>90.87</v>
      </c>
      <c r="X10" s="54"/>
      <c r="Y10" s="54"/>
      <c r="Z10" s="54"/>
      <c r="AA10" s="54"/>
      <c r="AB10" s="54"/>
      <c r="AC10" s="54"/>
      <c r="AD10" s="55">
        <f>データ!R6</f>
        <v>3960</v>
      </c>
      <c r="AE10" s="55"/>
      <c r="AF10" s="55"/>
      <c r="AG10" s="55"/>
      <c r="AH10" s="55"/>
      <c r="AI10" s="55"/>
      <c r="AJ10" s="55"/>
      <c r="AK10" s="2"/>
      <c r="AL10" s="55">
        <f>データ!V6</f>
        <v>1620</v>
      </c>
      <c r="AM10" s="55"/>
      <c r="AN10" s="55"/>
      <c r="AO10" s="55"/>
      <c r="AP10" s="55"/>
      <c r="AQ10" s="55"/>
      <c r="AR10" s="55"/>
      <c r="AS10" s="55"/>
      <c r="AT10" s="54">
        <f>データ!W6</f>
        <v>1.47</v>
      </c>
      <c r="AU10" s="54"/>
      <c r="AV10" s="54"/>
      <c r="AW10" s="54"/>
      <c r="AX10" s="54"/>
      <c r="AY10" s="54"/>
      <c r="AZ10" s="54"/>
      <c r="BA10" s="54"/>
      <c r="BB10" s="54">
        <f>データ!X6</f>
        <v>1102.04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LrJbPaacMvAUr2F0h2Og+aHlAuU2KC2gXdSgwCZ+YUkOvl9LNWCrIGSs3u/WvqBcnhtvkSsfeZi5qAbDHmh40Q==" saltValue="Za8YirDv5PCjhICMqzkN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154059</v>
      </c>
      <c r="D6" s="19">
        <f t="shared" si="3"/>
        <v>47</v>
      </c>
      <c r="E6" s="19">
        <f t="shared" si="3"/>
        <v>17</v>
      </c>
      <c r="F6" s="19">
        <f t="shared" si="3"/>
        <v>5</v>
      </c>
      <c r="G6" s="19">
        <f t="shared" si="3"/>
        <v>0</v>
      </c>
      <c r="H6" s="19" t="str">
        <f t="shared" si="3"/>
        <v>新潟県　出雲崎町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39.75</v>
      </c>
      <c r="Q6" s="20">
        <f t="shared" si="3"/>
        <v>90.87</v>
      </c>
      <c r="R6" s="20">
        <f t="shared" si="3"/>
        <v>3960</v>
      </c>
      <c r="S6" s="20">
        <f t="shared" si="3"/>
        <v>4119</v>
      </c>
      <c r="T6" s="20">
        <f t="shared" si="3"/>
        <v>44.41</v>
      </c>
      <c r="U6" s="20">
        <f t="shared" si="3"/>
        <v>92.75</v>
      </c>
      <c r="V6" s="20">
        <f t="shared" si="3"/>
        <v>1620</v>
      </c>
      <c r="W6" s="20">
        <f t="shared" si="3"/>
        <v>1.47</v>
      </c>
      <c r="X6" s="20">
        <f t="shared" si="3"/>
        <v>1102.04</v>
      </c>
      <c r="Y6" s="21">
        <f>IF(Y7="",NA(),Y7)</f>
        <v>78.05</v>
      </c>
      <c r="Z6" s="21">
        <f t="shared" ref="Z6:AH6" si="4">IF(Z7="",NA(),Z7)</f>
        <v>78.06</v>
      </c>
      <c r="AA6" s="21">
        <f t="shared" si="4"/>
        <v>78.92</v>
      </c>
      <c r="AB6" s="21">
        <f t="shared" si="4"/>
        <v>81.87</v>
      </c>
      <c r="AC6" s="21">
        <f t="shared" si="4"/>
        <v>84.32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375.9</v>
      </c>
      <c r="BG6" s="21">
        <f t="shared" ref="BG6:BO6" si="7">IF(BG7="",NA(),BG7)</f>
        <v>275.95</v>
      </c>
      <c r="BH6" s="21">
        <f t="shared" si="7"/>
        <v>239.5</v>
      </c>
      <c r="BI6" s="21">
        <f t="shared" si="7"/>
        <v>219.77</v>
      </c>
      <c r="BJ6" s="21">
        <f t="shared" si="7"/>
        <v>773.86</v>
      </c>
      <c r="BK6" s="21">
        <f t="shared" si="7"/>
        <v>789.46</v>
      </c>
      <c r="BL6" s="21">
        <f t="shared" si="7"/>
        <v>826.83</v>
      </c>
      <c r="BM6" s="21">
        <f t="shared" si="7"/>
        <v>867.83</v>
      </c>
      <c r="BN6" s="21">
        <f t="shared" si="7"/>
        <v>791.76</v>
      </c>
      <c r="BO6" s="21">
        <f t="shared" si="7"/>
        <v>900.82</v>
      </c>
      <c r="BP6" s="20" t="str">
        <f>IF(BP7="","",IF(BP7="-","【-】","【"&amp;SUBSTITUTE(TEXT(BP7,"#,##0.00"),"-","△")&amp;"】"))</f>
        <v>【809.19】</v>
      </c>
      <c r="BQ6" s="21">
        <f>IF(BQ7="",NA(),BQ7)</f>
        <v>64.11</v>
      </c>
      <c r="BR6" s="21">
        <f t="shared" ref="BR6:BZ6" si="8">IF(BR7="",NA(),BR7)</f>
        <v>60.09</v>
      </c>
      <c r="BS6" s="21">
        <f t="shared" si="8"/>
        <v>61.81</v>
      </c>
      <c r="BT6" s="21">
        <f t="shared" si="8"/>
        <v>66.95</v>
      </c>
      <c r="BU6" s="21">
        <f t="shared" si="8"/>
        <v>71.86</v>
      </c>
      <c r="BV6" s="21">
        <f t="shared" si="8"/>
        <v>57.77</v>
      </c>
      <c r="BW6" s="21">
        <f t="shared" si="8"/>
        <v>57.31</v>
      </c>
      <c r="BX6" s="21">
        <f t="shared" si="8"/>
        <v>57.08</v>
      </c>
      <c r="BY6" s="21">
        <f t="shared" si="8"/>
        <v>56.26</v>
      </c>
      <c r="BZ6" s="21">
        <f t="shared" si="8"/>
        <v>52.94</v>
      </c>
      <c r="CA6" s="20" t="str">
        <f>IF(CA7="","",IF(CA7="-","【-】","【"&amp;SUBSTITUTE(TEXT(CA7,"#,##0.00"),"-","△")&amp;"】"))</f>
        <v>【57.02】</v>
      </c>
      <c r="CB6" s="21">
        <f>IF(CB7="",NA(),CB7)</f>
        <v>327.49</v>
      </c>
      <c r="CC6" s="21">
        <f t="shared" ref="CC6:CK6" si="9">IF(CC7="",NA(),CC7)</f>
        <v>350.47</v>
      </c>
      <c r="CD6" s="21">
        <f t="shared" si="9"/>
        <v>336.29</v>
      </c>
      <c r="CE6" s="21">
        <f t="shared" si="9"/>
        <v>315.33</v>
      </c>
      <c r="CF6" s="21">
        <f t="shared" si="9"/>
        <v>297.7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51.88</v>
      </c>
      <c r="CN6" s="21">
        <f t="shared" ref="CN6:CV6" si="10">IF(CN7="",NA(),CN7)</f>
        <v>51.08</v>
      </c>
      <c r="CO6" s="21">
        <f t="shared" si="10"/>
        <v>51.08</v>
      </c>
      <c r="CP6" s="21">
        <f t="shared" si="10"/>
        <v>58.7</v>
      </c>
      <c r="CQ6" s="21">
        <f t="shared" si="10"/>
        <v>64.78</v>
      </c>
      <c r="CR6" s="21">
        <f t="shared" si="10"/>
        <v>50.68</v>
      </c>
      <c r="CS6" s="21">
        <f t="shared" si="10"/>
        <v>50.14</v>
      </c>
      <c r="CT6" s="21">
        <f t="shared" si="10"/>
        <v>54.83</v>
      </c>
      <c r="CU6" s="21">
        <f t="shared" si="10"/>
        <v>66.53</v>
      </c>
      <c r="CV6" s="21">
        <f t="shared" si="10"/>
        <v>52.35</v>
      </c>
      <c r="CW6" s="20" t="str">
        <f>IF(CW7="","",IF(CW7="-","【-】","【"&amp;SUBSTITUTE(TEXT(CW7,"#,##0.00"),"-","△")&amp;"】"))</f>
        <v>【52.55】</v>
      </c>
      <c r="CX6" s="21">
        <f>IF(CX7="",NA(),CX7)</f>
        <v>94.39</v>
      </c>
      <c r="CY6" s="21">
        <f t="shared" ref="CY6:DG6" si="11">IF(CY7="",NA(),CY7)</f>
        <v>95.29</v>
      </c>
      <c r="CZ6" s="21">
        <f t="shared" si="11"/>
        <v>95.3</v>
      </c>
      <c r="DA6" s="21">
        <f t="shared" si="11"/>
        <v>95.49</v>
      </c>
      <c r="DB6" s="21">
        <f t="shared" si="11"/>
        <v>95.74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154059</v>
      </c>
      <c r="D7" s="23">
        <v>47</v>
      </c>
      <c r="E7" s="23">
        <v>17</v>
      </c>
      <c r="F7" s="23">
        <v>5</v>
      </c>
      <c r="G7" s="23">
        <v>0</v>
      </c>
      <c r="H7" s="23" t="s">
        <v>98</v>
      </c>
      <c r="I7" s="23" t="s">
        <v>99</v>
      </c>
      <c r="J7" s="23" t="s">
        <v>100</v>
      </c>
      <c r="K7" s="23" t="s">
        <v>101</v>
      </c>
      <c r="L7" s="23" t="s">
        <v>102</v>
      </c>
      <c r="M7" s="23" t="s">
        <v>103</v>
      </c>
      <c r="N7" s="24" t="s">
        <v>104</v>
      </c>
      <c r="O7" s="24" t="s">
        <v>105</v>
      </c>
      <c r="P7" s="24">
        <v>39.75</v>
      </c>
      <c r="Q7" s="24">
        <v>90.87</v>
      </c>
      <c r="R7" s="24">
        <v>3960</v>
      </c>
      <c r="S7" s="24">
        <v>4119</v>
      </c>
      <c r="T7" s="24">
        <v>44.41</v>
      </c>
      <c r="U7" s="24">
        <v>92.75</v>
      </c>
      <c r="V7" s="24">
        <v>1620</v>
      </c>
      <c r="W7" s="24">
        <v>1.47</v>
      </c>
      <c r="X7" s="24">
        <v>1102.04</v>
      </c>
      <c r="Y7" s="24">
        <v>78.05</v>
      </c>
      <c r="Z7" s="24">
        <v>78.06</v>
      </c>
      <c r="AA7" s="24">
        <v>78.92</v>
      </c>
      <c r="AB7" s="24">
        <v>81.87</v>
      </c>
      <c r="AC7" s="24">
        <v>84.32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375.9</v>
      </c>
      <c r="BG7" s="24">
        <v>275.95</v>
      </c>
      <c r="BH7" s="24">
        <v>239.5</v>
      </c>
      <c r="BI7" s="24">
        <v>219.77</v>
      </c>
      <c r="BJ7" s="24">
        <v>773.86</v>
      </c>
      <c r="BK7" s="24">
        <v>789.46</v>
      </c>
      <c r="BL7" s="24">
        <v>826.83</v>
      </c>
      <c r="BM7" s="24">
        <v>867.83</v>
      </c>
      <c r="BN7" s="24">
        <v>791.76</v>
      </c>
      <c r="BO7" s="24">
        <v>900.82</v>
      </c>
      <c r="BP7" s="24">
        <v>809.19</v>
      </c>
      <c r="BQ7" s="24">
        <v>64.11</v>
      </c>
      <c r="BR7" s="24">
        <v>60.09</v>
      </c>
      <c r="BS7" s="24">
        <v>61.81</v>
      </c>
      <c r="BT7" s="24">
        <v>66.95</v>
      </c>
      <c r="BU7" s="24">
        <v>71.86</v>
      </c>
      <c r="BV7" s="24">
        <v>57.77</v>
      </c>
      <c r="BW7" s="24">
        <v>57.31</v>
      </c>
      <c r="BX7" s="24">
        <v>57.08</v>
      </c>
      <c r="BY7" s="24">
        <v>56.26</v>
      </c>
      <c r="BZ7" s="24">
        <v>52.94</v>
      </c>
      <c r="CA7" s="24">
        <v>57.02</v>
      </c>
      <c r="CB7" s="24">
        <v>327.49</v>
      </c>
      <c r="CC7" s="24">
        <v>350.47</v>
      </c>
      <c r="CD7" s="24">
        <v>336.29</v>
      </c>
      <c r="CE7" s="24">
        <v>315.33</v>
      </c>
      <c r="CF7" s="24">
        <v>297.7</v>
      </c>
      <c r="CG7" s="24">
        <v>274.35000000000002</v>
      </c>
      <c r="CH7" s="24">
        <v>273.52</v>
      </c>
      <c r="CI7" s="24">
        <v>274.99</v>
      </c>
      <c r="CJ7" s="24">
        <v>282.08999999999997</v>
      </c>
      <c r="CK7" s="24">
        <v>303.27999999999997</v>
      </c>
      <c r="CL7" s="24">
        <v>273.68</v>
      </c>
      <c r="CM7" s="24">
        <v>51.88</v>
      </c>
      <c r="CN7" s="24">
        <v>51.08</v>
      </c>
      <c r="CO7" s="24">
        <v>51.08</v>
      </c>
      <c r="CP7" s="24">
        <v>58.7</v>
      </c>
      <c r="CQ7" s="24">
        <v>64.78</v>
      </c>
      <c r="CR7" s="24">
        <v>50.68</v>
      </c>
      <c r="CS7" s="24">
        <v>50.14</v>
      </c>
      <c r="CT7" s="24">
        <v>54.83</v>
      </c>
      <c r="CU7" s="24">
        <v>66.53</v>
      </c>
      <c r="CV7" s="24">
        <v>52.35</v>
      </c>
      <c r="CW7" s="24">
        <v>52.55</v>
      </c>
      <c r="CX7" s="24">
        <v>94.39</v>
      </c>
      <c r="CY7" s="24">
        <v>95.29</v>
      </c>
      <c r="CZ7" s="24">
        <v>95.3</v>
      </c>
      <c r="DA7" s="24">
        <v>95.49</v>
      </c>
      <c r="DB7" s="24">
        <v>95.74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2024-01-22T00:59:42Z</cp:lastPrinted>
  <dcterms:modified xsi:type="dcterms:W3CDTF">2024-01-22T01:07:34Z</dcterms:modified>
</cp:coreProperties>
</file>